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6930"/>
  </bookViews>
  <sheets>
    <sheet name="Planejando meu intercâmbio" sheetId="1" r:id="rId1"/>
    <sheet name="Guardado" sheetId="2" r:id="rId2"/>
    <sheet name="Dashboard" sheetId="3" r:id="rId3"/>
  </sheets>
  <definedNames>
    <definedName name="Adicionar_Combustível">'Planejando meu intercâmbio'!$D$13</definedName>
    <definedName name="Adicionar_Hospedagem">'Planejando meu intercâmbio'!$D$30</definedName>
    <definedName name="Adicionar_Passagens">'Planejando meu intercâmbio'!$D$20</definedName>
    <definedName name="Adicionar_Refeições">'Planejando meu intercâmbio'!$D$25</definedName>
    <definedName name="Comprimento">'Planejando meu intercâmbio'!$D$5</definedName>
    <definedName name="Custo_Total_da_Viagem">'Planejando meu intercâmbio'!$B$8</definedName>
    <definedName name="Total_com_Combustível">Combustível[[#Totals],[Valor]]</definedName>
    <definedName name="Total_com_Entretenimento">Diversos[[#Totals],[Custo total]]</definedName>
    <definedName name="Total_com_Hospedagem">Hospedagem[[#Totals],[Valor]]</definedName>
    <definedName name="Total_com_Passagens">Passagens[[#Totals],[Valor]]</definedName>
    <definedName name="Total_com_Refeições">Refeições[[#Totals],[Valor]]</definedName>
    <definedName name="Total_de_Viajantes">'Planejando meu intercâmbio'!$B$5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35"/>
  <c r="C17" l="1"/>
  <c r="E41"/>
  <c r="E42"/>
  <c r="EA6" i="2"/>
  <c r="EA5"/>
  <c r="EA17" l="1"/>
  <c r="EA18"/>
  <c r="EA19"/>
  <c r="EA20"/>
  <c r="EA21"/>
  <c r="EA22"/>
  <c r="EA23"/>
  <c r="C10"/>
  <c r="C10" i="3" s="1"/>
  <c r="D10" i="2"/>
  <c r="E10"/>
  <c r="F10"/>
  <c r="G10"/>
  <c r="H10"/>
  <c r="I10"/>
  <c r="J10"/>
  <c r="K10"/>
  <c r="L10"/>
  <c r="M10"/>
  <c r="N10"/>
  <c r="AW34" l="1"/>
  <c r="E39" i="1" l="1"/>
  <c r="E40"/>
  <c r="E43"/>
  <c r="E38"/>
  <c r="C22"/>
  <c r="C44" l="1"/>
  <c r="B8" s="1"/>
  <c r="C9" i="3" s="1"/>
  <c r="C11" s="1"/>
  <c r="D8" i="1" l="1"/>
  <c r="AW33" i="2"/>
  <c r="AW35" s="1"/>
  <c r="AW36" l="1"/>
  <c r="B11" i="3"/>
</calcChain>
</file>

<file path=xl/sharedStrings.xml><?xml version="1.0" encoding="utf-8"?>
<sst xmlns="http://schemas.openxmlformats.org/spreadsheetml/2006/main" count="111" uniqueCount="76">
  <si>
    <t>Total de viajantes:</t>
  </si>
  <si>
    <t>Dicas</t>
  </si>
  <si>
    <t>1.</t>
  </si>
  <si>
    <t>Custo por pessoa:</t>
  </si>
  <si>
    <t>2.</t>
  </si>
  <si>
    <t>3.</t>
  </si>
  <si>
    <t>Valor</t>
  </si>
  <si>
    <t>Adicionar à Viagem?</t>
  </si>
  <si>
    <t>Sim</t>
  </si>
  <si>
    <t>Total</t>
  </si>
  <si>
    <t>Tarifa aérea</t>
  </si>
  <si>
    <t>Custo estimado por pessoa</t>
  </si>
  <si>
    <t>Entretenimento/Diversos</t>
  </si>
  <si>
    <t>Custo total</t>
  </si>
  <si>
    <t>Adicionar ao Total?</t>
  </si>
  <si>
    <t>Custo</t>
  </si>
  <si>
    <t>Total adicionado à viagem</t>
  </si>
  <si>
    <t>Meta</t>
  </si>
  <si>
    <t>Poupado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</si>
  <si>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</si>
  <si>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</si>
  <si>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</si>
  <si>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</si>
  <si>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</si>
  <si>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</si>
  <si>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</si>
  <si>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</si>
  <si>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</si>
  <si>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</si>
  <si>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</si>
  <si>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</si>
  <si>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Falta para meta</t>
  </si>
  <si>
    <t>Meta para viagem</t>
  </si>
  <si>
    <t>Parabéns você atingiu a META</t>
  </si>
  <si>
    <t>Poupador 1</t>
  </si>
  <si>
    <t>Poupador 2</t>
  </si>
  <si>
    <t>Poupador 3</t>
  </si>
  <si>
    <t>Poupador 4</t>
  </si>
  <si>
    <t>Poupador 5</t>
  </si>
  <si>
    <t>Poupador 6</t>
  </si>
  <si>
    <t>Planejando Meu Intercâmbio</t>
  </si>
  <si>
    <t>Custo total do intercâmbio:</t>
  </si>
  <si>
    <t>Duração do intercâmbio (meses):</t>
  </si>
  <si>
    <t xml:space="preserve">Na tabela Entretenimento/Diversos, use para colocar ingressos de lugares que você gostaria de conhecer, shows que terá no período da sua viagem e outras coisas. </t>
  </si>
  <si>
    <t>Meta para Intercâmbio</t>
  </si>
  <si>
    <t>Responsável</t>
  </si>
  <si>
    <t>Intercambista 1</t>
  </si>
  <si>
    <t>Bares/Restaurante</t>
  </si>
  <si>
    <t>Outros</t>
  </si>
  <si>
    <t>Museus</t>
  </si>
  <si>
    <t>Shows</t>
  </si>
  <si>
    <t>Custo médio (semana)</t>
  </si>
  <si>
    <t>Total de semanas</t>
  </si>
  <si>
    <t>Diarista (por semana)</t>
  </si>
  <si>
    <t>Lavanderia (por semana)</t>
  </si>
  <si>
    <r>
      <t xml:space="preserve">Planeje o intercâmbio de forma econômica inserindo </t>
    </r>
    <r>
      <rPr>
        <b/>
        <sz val="11"/>
        <color theme="3"/>
        <rFont val="Trebuchet MS"/>
        <family val="2"/>
        <scheme val="minor"/>
      </rPr>
      <t>Sim/Não</t>
    </r>
    <r>
      <rPr>
        <sz val="11"/>
        <color theme="3"/>
        <rFont val="Trebuchet MS"/>
        <family val="2"/>
        <scheme val="minor"/>
      </rPr>
      <t xml:space="preserve"> nas colunas </t>
    </r>
    <r>
      <rPr>
        <b/>
        <sz val="11"/>
        <color theme="3"/>
        <rFont val="Trebuchet MS"/>
        <family val="2"/>
        <scheme val="minor"/>
      </rPr>
      <t xml:space="preserve">Adicionar à Viagem </t>
    </r>
    <r>
      <rPr>
        <sz val="11"/>
        <color theme="3"/>
        <rFont val="Trebuchet MS"/>
        <family val="2"/>
        <scheme val="minor"/>
      </rPr>
      <t xml:space="preserve"> ou </t>
    </r>
    <r>
      <rPr>
        <b/>
        <sz val="11"/>
        <color theme="3"/>
        <rFont val="Trebuchet MS"/>
        <family val="2"/>
        <scheme val="minor"/>
      </rPr>
      <t>Adicionar ao Total</t>
    </r>
    <r>
      <rPr>
        <sz val="11"/>
        <color theme="3"/>
        <rFont val="Trebuchet MS"/>
        <family val="2"/>
        <scheme val="minor"/>
      </rPr>
      <t xml:space="preserve"> para adicionar/remover o valor do</t>
    </r>
    <r>
      <rPr>
        <b/>
        <sz val="11"/>
        <color theme="3"/>
        <rFont val="Trebuchet MS"/>
        <family val="2"/>
        <scheme val="minor"/>
      </rPr>
      <t xml:space="preserve"> Custo Total do Intercâmbio</t>
    </r>
    <r>
      <rPr>
        <sz val="11"/>
        <color theme="3"/>
        <rFont val="Trebuchet MS"/>
        <family val="2"/>
        <scheme val="minor"/>
      </rPr>
      <t xml:space="preserve"> </t>
    </r>
  </si>
  <si>
    <t>4.</t>
  </si>
  <si>
    <t>Dias da Semana</t>
  </si>
  <si>
    <t>Metrô (ida e volta)</t>
  </si>
  <si>
    <t>Ônibus (ida e volta)</t>
  </si>
  <si>
    <t>Utilizado por semana</t>
  </si>
  <si>
    <t>Traslado</t>
  </si>
  <si>
    <t>Transporte Local</t>
  </si>
  <si>
    <t>Alimentação (Mercado)</t>
  </si>
  <si>
    <t>Custo compras da semana</t>
  </si>
  <si>
    <t>Quanto estou economizando?</t>
  </si>
  <si>
    <t>Guardado</t>
  </si>
  <si>
    <t>Falta muito?</t>
  </si>
  <si>
    <t>Emissão de visto</t>
  </si>
  <si>
    <t>Passaporte</t>
  </si>
  <si>
    <t>Escola e Hospedagem</t>
  </si>
  <si>
    <t>Escola</t>
  </si>
  <si>
    <t>Os valores dispostos nesta planilha não são verdadeiros e você pode  alterar conforme o custo do seu intercâmbio e a sua necessidade.</t>
  </si>
  <si>
    <t>5.</t>
  </si>
  <si>
    <t xml:space="preserve">Todos os campos que estão em roxo você pode acrescentar os valores, os totais são calculados automaticamente com fórmulas. </t>
  </si>
  <si>
    <t xml:space="preserve">Calcule os custos locais baseados na cotação do dólar, mas sempre com uma margem a mais. </t>
  </si>
</sst>
</file>

<file path=xl/styles.xml><?xml version="1.0" encoding="utf-8"?>
<styleSheet xmlns="http://schemas.openxmlformats.org/spreadsheetml/2006/main">
  <numFmts count="4">
    <numFmt numFmtId="164" formatCode="_-&quot;R$&quot;* #,##0.00_-;\-&quot;R$&quot;* #,##0.00_-;_-&quot;R$&quot;* &quot;-&quot;??_-;_-@_-"/>
    <numFmt numFmtId="165" formatCode="&quot;$&quot;#,##0.00"/>
    <numFmt numFmtId="166" formatCode="&quot;R$&quot;\ #,##0.00"/>
    <numFmt numFmtId="167" formatCode="_-[$R$-416]* #,##0.00_-;\-[$R$-416]* #,##0.00_-;_-[$R$-416]* &quot;-&quot;??_-;_-@_-"/>
  </numFmts>
  <fonts count="24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20"/>
      <color theme="1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1"/>
      <color theme="4"/>
      <name val="Trebuchet MS"/>
      <family val="2"/>
      <scheme val="min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4"/>
      <color theme="4" tint="-0.24994659260841701"/>
      <name val="Trebuchet MS"/>
      <family val="2"/>
      <scheme val="major"/>
    </font>
    <font>
      <sz val="20"/>
      <color theme="4" tint="-0.249977111117893"/>
      <name val="Trebuchet MS"/>
      <family val="2"/>
      <scheme val="minor"/>
    </font>
    <font>
      <sz val="18"/>
      <color theme="4"/>
      <name val="Trebuchet MS"/>
      <family val="2"/>
      <scheme val="minor"/>
    </font>
    <font>
      <sz val="14"/>
      <color theme="4" tint="-0.2499465926084170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20"/>
      <color theme="7" tint="-0.499984740745262"/>
      <name val="Trebuchet MS"/>
      <family val="2"/>
      <scheme val="minor"/>
    </font>
    <font>
      <sz val="14"/>
      <color theme="7" tint="-0.249977111117893"/>
      <name val="Trebuchet MS"/>
      <family val="2"/>
      <scheme val="minor"/>
    </font>
    <font>
      <sz val="14"/>
      <color theme="7" tint="-0.249977111117893"/>
      <name val="Trebuchet MS"/>
      <family val="2"/>
      <scheme val="major"/>
    </font>
    <font>
      <b/>
      <sz val="18"/>
      <color theme="7" tint="-0.249977111117893"/>
      <name val="Trebuchet MS"/>
      <family val="2"/>
      <scheme val="minor"/>
    </font>
    <font>
      <sz val="18"/>
      <color theme="7" tint="-0.249977111117893"/>
      <name val="Trebuchet MS"/>
      <family val="2"/>
      <scheme val="minor"/>
    </font>
    <font>
      <sz val="11"/>
      <color theme="7" tint="-0.249977111117893"/>
      <name val="Trebuchet MS"/>
      <family val="2"/>
      <scheme val="minor"/>
    </font>
    <font>
      <b/>
      <sz val="20"/>
      <color theme="7" tint="-0.249977111117893"/>
      <name val="Trebuchet MS"/>
      <family val="2"/>
      <scheme val="minor"/>
    </font>
    <font>
      <b/>
      <sz val="12"/>
      <name val="Trebuchet MS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4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4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/>
      <bottom/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</borders>
  <cellStyleXfs count="7">
    <xf numFmtId="0" fontId="0" fillId="0" borderId="0">
      <alignment vertical="center"/>
    </xf>
    <xf numFmtId="0" fontId="4" fillId="4" borderId="0" applyNumberFormat="0" applyBorder="0" applyAlignment="0" applyProtection="0"/>
    <xf numFmtId="0" fontId="3" fillId="2" borderId="0" applyNumberFormat="0" applyAlignment="0" applyProtection="0"/>
    <xf numFmtId="0" fontId="6" fillId="0" borderId="0" applyNumberFormat="0" applyFill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Protection="0">
      <alignment horizontal="center" vertical="center"/>
    </xf>
    <xf numFmtId="164" fontId="7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165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0" xfId="0" applyFill="1">
      <alignment vertical="center"/>
    </xf>
    <xf numFmtId="0" fontId="6" fillId="0" borderId="0" xfId="3" applyAlignment="1">
      <alignment horizontal="lef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166" fontId="0" fillId="0" borderId="0" xfId="0" applyNumberFormat="1">
      <alignment vertical="center"/>
    </xf>
    <xf numFmtId="0" fontId="0" fillId="0" borderId="0" xfId="0" applyNumberForma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0" fillId="0" borderId="0" xfId="6" applyFont="1" applyAlignment="1">
      <alignment vertical="center"/>
    </xf>
    <xf numFmtId="164" fontId="0" fillId="0" borderId="0" xfId="0" applyNumberFormat="1">
      <alignment vertical="center"/>
    </xf>
    <xf numFmtId="164" fontId="1" fillId="0" borderId="4" xfId="0" applyNumberFormat="1" applyFont="1" applyBorder="1">
      <alignment vertical="center"/>
    </xf>
    <xf numFmtId="164" fontId="1" fillId="0" borderId="5" xfId="0" applyNumberFormat="1" applyFont="1" applyBorder="1">
      <alignment vertical="center"/>
    </xf>
    <xf numFmtId="164" fontId="0" fillId="3" borderId="0" xfId="6" applyFont="1" applyFill="1" applyAlignment="1">
      <alignment vertical="center"/>
    </xf>
    <xf numFmtId="164" fontId="14" fillId="3" borderId="0" xfId="0" applyNumberFormat="1" applyFont="1" applyFill="1">
      <alignment vertical="center"/>
    </xf>
    <xf numFmtId="164" fontId="13" fillId="0" borderId="8" xfId="6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15" fillId="0" borderId="4" xfId="0" applyFont="1" applyFill="1" applyBorder="1">
      <alignment vertical="center"/>
    </xf>
    <xf numFmtId="164" fontId="13" fillId="0" borderId="6" xfId="6" applyNumberFormat="1" applyFont="1" applyFill="1" applyBorder="1" applyAlignment="1">
      <alignment vertical="center"/>
    </xf>
    <xf numFmtId="164" fontId="15" fillId="0" borderId="7" xfId="6" applyNumberFormat="1" applyFont="1" applyFill="1" applyBorder="1" applyAlignment="1">
      <alignment vertical="center"/>
    </xf>
    <xf numFmtId="0" fontId="4" fillId="5" borderId="0" xfId="1" applyFill="1" applyAlignment="1">
      <alignment horizontal="right" vertical="center" indent="1"/>
    </xf>
    <xf numFmtId="0" fontId="0" fillId="5" borderId="0" xfId="0" applyFill="1">
      <alignment vertical="center"/>
    </xf>
    <xf numFmtId="0" fontId="0" fillId="7" borderId="0" xfId="0" applyFill="1">
      <alignment vertical="center"/>
    </xf>
    <xf numFmtId="49" fontId="2" fillId="7" borderId="0" xfId="0" quotePrefix="1" applyNumberFormat="1" applyFont="1" applyFill="1" applyAlignment="1">
      <alignment horizontal="left" vertical="center"/>
    </xf>
    <xf numFmtId="49" fontId="10" fillId="7" borderId="0" xfId="0" quotePrefix="1" applyNumberFormat="1" applyFont="1" applyFill="1" applyAlignment="1">
      <alignment horizontal="left" vertical="center" wrapText="1"/>
    </xf>
    <xf numFmtId="49" fontId="2" fillId="7" borderId="0" xfId="0" applyNumberFormat="1" applyFont="1" applyFill="1" applyAlignment="1">
      <alignment horizontal="left" vertical="center"/>
    </xf>
    <xf numFmtId="0" fontId="7" fillId="7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7" borderId="0" xfId="0" applyFill="1" applyAlignment="1">
      <alignment vertical="top" wrapText="1"/>
    </xf>
    <xf numFmtId="0" fontId="16" fillId="7" borderId="0" xfId="0" applyFont="1" applyFill="1" applyAlignment="1">
      <alignment vertical="top"/>
    </xf>
    <xf numFmtId="49" fontId="16" fillId="7" borderId="0" xfId="0" quotePrefix="1" applyNumberFormat="1" applyFont="1" applyFill="1" applyAlignment="1">
      <alignment horizontal="left" vertical="center"/>
    </xf>
    <xf numFmtId="49" fontId="16" fillId="7" borderId="0" xfId="0" quotePrefix="1" applyNumberFormat="1" applyFont="1" applyFill="1" applyAlignment="1">
      <alignment horizontal="left" vertical="center" wrapText="1"/>
    </xf>
    <xf numFmtId="0" fontId="6" fillId="0" borderId="9" xfId="3" applyBorder="1" applyAlignment="1">
      <alignment horizontal="left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66" fontId="8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>
      <alignment vertical="center"/>
    </xf>
    <xf numFmtId="166" fontId="0" fillId="0" borderId="10" xfId="0" applyNumberFormat="1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6" fontId="0" fillId="0" borderId="15" xfId="0" applyNumberFormat="1" applyBorder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>
      <alignment vertical="center"/>
    </xf>
    <xf numFmtId="166" fontId="0" fillId="0" borderId="15" xfId="0" applyNumberFormat="1" applyFont="1" applyBorder="1">
      <alignment vertical="center"/>
    </xf>
    <xf numFmtId="0" fontId="17" fillId="0" borderId="0" xfId="0" applyFont="1" applyBorder="1" applyAlignment="1">
      <alignment horizontal="left" vertical="center" indent="1"/>
    </xf>
    <xf numFmtId="0" fontId="17" fillId="0" borderId="0" xfId="0" applyNumberFormat="1" applyFont="1" applyBorder="1" applyAlignment="1">
      <alignment horizontal="right" vertical="center"/>
    </xf>
    <xf numFmtId="0" fontId="18" fillId="0" borderId="0" xfId="4" applyFont="1" applyFill="1" applyBorder="1" applyAlignment="1">
      <alignment horizontal="center"/>
    </xf>
    <xf numFmtId="166" fontId="17" fillId="0" borderId="0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 indent="1"/>
    </xf>
    <xf numFmtId="166" fontId="17" fillId="0" borderId="9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0" xfId="3" applyAlignment="1">
      <alignment horizontal="center" wrapText="1"/>
    </xf>
    <xf numFmtId="0" fontId="0" fillId="0" borderId="0" xfId="0" applyBorder="1">
      <alignment vertical="center"/>
    </xf>
    <xf numFmtId="0" fontId="0" fillId="5" borderId="0" xfId="0" applyFill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>
      <alignment vertical="center"/>
    </xf>
    <xf numFmtId="164" fontId="0" fillId="6" borderId="5" xfId="6" applyFont="1" applyFill="1" applyBorder="1" applyAlignment="1">
      <alignment vertical="center"/>
    </xf>
    <xf numFmtId="0" fontId="19" fillId="0" borderId="0" xfId="0" applyFont="1">
      <alignment vertical="center"/>
    </xf>
    <xf numFmtId="0" fontId="13" fillId="8" borderId="0" xfId="0" applyFont="1" applyFill="1">
      <alignment vertical="center"/>
    </xf>
    <xf numFmtId="164" fontId="13" fillId="8" borderId="0" xfId="6" applyFont="1" applyFill="1" applyAlignment="1">
      <alignment vertical="center"/>
    </xf>
    <xf numFmtId="0" fontId="1" fillId="0" borderId="0" xfId="0" applyFont="1">
      <alignment vertical="center"/>
    </xf>
    <xf numFmtId="164" fontId="1" fillId="0" borderId="0" xfId="0" applyNumberFormat="1" applyFont="1">
      <alignment vertical="center"/>
    </xf>
    <xf numFmtId="0" fontId="22" fillId="0" borderId="0" xfId="0" applyFont="1">
      <alignment vertical="center"/>
    </xf>
    <xf numFmtId="0" fontId="20" fillId="0" borderId="10" xfId="5" applyFont="1" applyBorder="1" applyAlignment="1">
      <alignment horizontal="center" vertical="center"/>
    </xf>
    <xf numFmtId="0" fontId="20" fillId="0" borderId="9" xfId="5" applyFont="1" applyBorder="1" applyAlignment="1">
      <alignment horizontal="center" vertical="center"/>
    </xf>
    <xf numFmtId="0" fontId="20" fillId="0" borderId="0" xfId="5" applyFont="1" applyBorder="1" applyAlignment="1">
      <alignment horizontal="center" vertical="center"/>
    </xf>
    <xf numFmtId="166" fontId="0" fillId="7" borderId="10" xfId="0" applyNumberFormat="1" applyFont="1" applyFill="1" applyBorder="1">
      <alignment vertical="center"/>
    </xf>
    <xf numFmtId="166" fontId="0" fillId="7" borderId="0" xfId="0" applyNumberFormat="1" applyFont="1" applyFill="1" applyBorder="1">
      <alignment vertical="center"/>
    </xf>
    <xf numFmtId="166" fontId="0" fillId="7" borderId="9" xfId="0" applyNumberFormat="1" applyFont="1" applyFill="1" applyBorder="1">
      <alignment vertical="center"/>
    </xf>
    <xf numFmtId="166" fontId="0" fillId="7" borderId="10" xfId="0" applyNumberFormat="1" applyFill="1" applyBorder="1">
      <alignment vertical="center"/>
    </xf>
    <xf numFmtId="0" fontId="0" fillId="7" borderId="0" xfId="0" applyNumberFormat="1" applyFill="1">
      <alignment vertical="center"/>
    </xf>
    <xf numFmtId="166" fontId="0" fillId="7" borderId="0" xfId="0" applyNumberFormat="1" applyFill="1">
      <alignment vertical="center"/>
    </xf>
    <xf numFmtId="166" fontId="0" fillId="7" borderId="0" xfId="0" applyNumberFormat="1" applyFill="1" applyBorder="1">
      <alignment vertical="center"/>
    </xf>
    <xf numFmtId="167" fontId="0" fillId="7" borderId="10" xfId="0" applyNumberFormat="1" applyFill="1" applyBorder="1">
      <alignment vertical="center"/>
    </xf>
    <xf numFmtId="0" fontId="8" fillId="7" borderId="12" xfId="0" applyNumberFormat="1" applyFont="1" applyFill="1" applyBorder="1" applyAlignment="1">
      <alignment horizontal="center" vertical="center"/>
    </xf>
    <xf numFmtId="0" fontId="8" fillId="7" borderId="14" xfId="0" applyNumberFormat="1" applyFont="1" applyFill="1" applyBorder="1" applyAlignment="1">
      <alignment horizontal="center" vertical="center"/>
    </xf>
    <xf numFmtId="166" fontId="23" fillId="7" borderId="0" xfId="0" applyNumberFormat="1" applyFont="1" applyFill="1" applyAlignment="1">
      <alignment horizontal="center" vertical="center"/>
    </xf>
    <xf numFmtId="0" fontId="0" fillId="7" borderId="0" xfId="0" applyFont="1" applyFill="1" applyAlignment="1">
      <alignment vertical="top" wrapText="1"/>
    </xf>
    <xf numFmtId="0" fontId="7" fillId="7" borderId="0" xfId="0" applyFont="1" applyFill="1" applyAlignment="1">
      <alignment vertical="top" wrapText="1"/>
    </xf>
    <xf numFmtId="0" fontId="0" fillId="7" borderId="0" xfId="0" applyFont="1" applyFill="1" applyAlignment="1">
      <alignment horizontal="left" vertical="top" wrapText="1"/>
    </xf>
    <xf numFmtId="0" fontId="13" fillId="8" borderId="0" xfId="0" applyFont="1" applyFill="1" applyAlignment="1">
      <alignment horizontal="center" vertical="center" wrapText="1"/>
    </xf>
    <xf numFmtId="164" fontId="13" fillId="8" borderId="0" xfId="0" applyNumberFormat="1" applyFont="1" applyFill="1" applyAlignment="1">
      <alignment horizontal="center" vertical="center"/>
    </xf>
  </cellXfs>
  <cellStyles count="7">
    <cellStyle name="Moeda" xfId="6" builtinId="4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rebuchet MS"/>
        <scheme val="minor"/>
      </font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rebuchet MS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 style="thin">
          <color theme="7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6" formatCode="&quot;R$&quot;\ #,##0.00"/>
      <border diagonalUp="0" diagonalDown="0" outline="0">
        <left/>
        <right/>
        <top style="thin">
          <color theme="7" tint="-0.249977111117893"/>
        </top>
        <bottom style="thin">
          <color theme="7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left" vertical="center" textRotation="0" wrapText="0" indent="1" relativeIndent="0" justifyLastLine="0" shrinkToFit="0" mergeCell="0" readingOrder="0"/>
      <border diagonalUp="0" diagonalDown="0" outline="0">
        <left/>
        <right/>
        <top style="thin">
          <color theme="7" tint="-0.249977111117893"/>
        </top>
        <bottom/>
      </border>
    </dxf>
    <dxf>
      <numFmt numFmtId="166" formatCode="&quot;R$&quot;\ #,##0.00"/>
      <border diagonalUp="0" diagonalDown="0" outline="0">
        <left/>
        <right/>
        <top style="thin">
          <color theme="7" tint="-0.249977111117893"/>
        </top>
        <bottom style="thin">
          <color theme="7" tint="-0.249977111117893"/>
        </bottom>
      </border>
    </dxf>
    <dxf>
      <alignment horizontal="left" vertical="center" textRotation="0" wrapText="0" indent="1" relativeIndent="0" justifyLastLine="0" shrinkToFit="0" mergeCell="0" readingOrder="0"/>
    </dxf>
    <dxf>
      <numFmt numFmtId="166" formatCode="&quot;R$&quot;\ #,##0.00"/>
      <border diagonalUp="0" diagonalDown="0" outline="0">
        <left/>
        <right/>
        <top style="thin">
          <color theme="7" tint="-0.249977111117893"/>
        </top>
        <bottom/>
      </border>
    </dxf>
    <dxf>
      <alignment horizontal="left" vertical="center" textRotation="0" wrapText="0" indent="1" relativeIndent="0" justifyLastLine="0" shrinkToFit="0" mergeCell="0" readingOrder="0"/>
      <border diagonalUp="0" diagonalDown="0" outline="0">
        <left/>
        <right/>
        <top style="thin">
          <color theme="7" tint="-0.249977111117893"/>
        </top>
        <bottom style="thin">
          <color theme="7" tint="-0.249977111117893"/>
        </bottom>
      </border>
    </dxf>
    <dxf>
      <numFmt numFmtId="166" formatCode="&quot;R$&quot;\ #,##0.00"/>
      <border diagonalUp="0" diagonalDown="0" outline="0">
        <left/>
        <right/>
        <top style="thin">
          <color theme="7" tint="-0.249977111117893"/>
        </top>
        <bottom/>
      </border>
    </dxf>
    <dxf>
      <alignment horizontal="left" vertical="center" textRotation="0" wrapText="0" indent="1" relativeIndent="0" justifyLastLine="0" shrinkToFit="0" mergeCell="0" readingOrder="0"/>
      <border diagonalUp="0" diagonalDown="0" outline="0">
        <left/>
        <right/>
        <top style="thin">
          <color theme="7" tint="-0.249977111117893"/>
        </top>
        <bottom/>
      </border>
    </dxf>
    <dxf>
      <numFmt numFmtId="166" formatCode="&quot;R$&quot;\ #,##0.00"/>
      <border diagonalUp="0" diagonalDown="0" outline="0">
        <left/>
        <right/>
        <top style="thin">
          <color theme="7" tint="-0.249977111117893"/>
        </top>
        <bottom style="thin">
          <color theme="7" tint="-0.249977111117893"/>
        </bottom>
      </border>
    </dxf>
    <dxf>
      <alignment horizontal="left" vertical="center" textRotation="0" wrapText="0" indent="1" relativeIndent="0" justifyLastLine="0" shrinkToFit="0" mergeCell="0" readingOrder="0"/>
      <border diagonalUp="0" diagonalDown="0" outline="0">
        <left/>
        <right/>
        <top style="thin">
          <color theme="7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border diagonalUp="0" diagonalDown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border outline="0">
        <right style="thin">
          <color theme="3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general" vertical="center" textRotation="0" wrapText="0" indent="0" relativeIndent="255" justifyLastLine="0" shrinkToFit="0" readingOrder="0"/>
    </dxf>
    <dxf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rebuchet MS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Trebuchet MS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6" formatCode="&quot;R$&quot;\ #,##0.00"/>
      <fill>
        <patternFill patternType="solid">
          <fgColor indexed="64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left" vertical="center" textRotation="0" wrapText="0" indent="1" relativeIndent="255" justifyLastLine="0" shrinkToFit="0" readingOrder="0"/>
    </dxf>
    <dxf>
      <numFmt numFmtId="166" formatCode="&quot;R$&quot;\ #,##0.00"/>
      <fill>
        <patternFill patternType="solid">
          <fgColor indexed="64"/>
          <bgColor theme="7" tint="0.79998168889431442"/>
        </patternFill>
      </fill>
    </dxf>
    <dxf>
      <alignment horizontal="left" vertical="center" textRotation="0" wrapText="0" indent="1" relativeIndent="255" justifyLastLine="0" shrinkToFit="0" readingOrder="0"/>
    </dxf>
    <dxf>
      <numFmt numFmtId="166" formatCode="&quot;R$&quot;\ #,##0.00"/>
      <fill>
        <patternFill patternType="solid">
          <fgColor indexed="64"/>
          <bgColor theme="7" tint="0.79998168889431442"/>
        </patternFill>
      </fill>
    </dxf>
    <dxf>
      <alignment horizontal="left" vertical="center" textRotation="0" wrapText="0" indent="1" relativeIndent="255" justifyLastLine="0" shrinkToFit="0" readingOrder="0"/>
      <border diagonalUp="0" diagonalDown="0" outline="0">
        <left/>
        <right/>
        <top style="medium">
          <color theme="4" tint="0.39991454817346722"/>
        </top>
        <bottom/>
      </border>
    </dxf>
    <dxf>
      <numFmt numFmtId="166" formatCode="&quot;R$&quot;\ #,##0.00"/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 style="medium">
          <color theme="4" tint="0.39991454817346722"/>
        </top>
        <bottom/>
      </border>
    </dxf>
    <dxf>
      <alignment horizontal="left" vertical="center" textRotation="0" wrapText="0" indent="1" relativeIndent="255" justifyLastLine="0" shrinkToFit="0" readingOrder="0"/>
      <border diagonalUp="0" diagonalDown="0" outline="0">
        <left/>
        <right/>
        <top style="medium">
          <color theme="4" tint="0.39991454817346722"/>
        </top>
        <bottom/>
      </border>
    </dxf>
    <dxf>
      <numFmt numFmtId="166" formatCode="&quot;R$&quot;\ #,##0.00"/>
      <fill>
        <patternFill patternType="solid">
          <fgColor indexed="64"/>
          <bgColor theme="7" tint="0.79998168889431442"/>
        </patternFill>
      </fill>
    </dxf>
    <dxf>
      <alignment horizontal="left" vertical="center" textRotation="0" wrapText="0" indent="1" relativeIndent="255" justifyLastLine="0" shrinkToFit="0" readingOrder="0"/>
    </dxf>
    <dxf>
      <border>
        <horizontal style="thin">
          <color theme="0" tint="-0.14996795556505021"/>
        </horizontal>
      </border>
    </dxf>
    <dxf>
      <font>
        <b/>
        <i val="0"/>
        <color theme="4"/>
      </font>
    </dxf>
    <dxf>
      <font>
        <b/>
        <i val="0"/>
      </font>
      <border>
        <top style="medium">
          <color theme="4" tint="0.39991454817346722"/>
        </top>
        <bottom style="medium">
          <color theme="4" tint="0.39991454817346722"/>
        </bottom>
      </border>
    </dxf>
    <dxf>
      <font>
        <color theme="4" tint="-0.24994659260841701"/>
      </font>
      <border>
        <bottom style="medium">
          <color theme="4" tint="0.39991454817346722"/>
        </bottom>
      </border>
    </dxf>
  </dxfs>
  <tableStyles count="1" defaultPivotStyle="PivotStyleLight16">
    <tableStyle name="Planejador de Viagens" pivot="0" count="4">
      <tableStyleElement type="headerRow" dxfId="43"/>
      <tableStyleElement type="totalRow" dxfId="42"/>
      <tableStyleElement type="lastColumn" dxfId="41"/>
      <tableStyleElement type="firstRowStripe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Dashboard!$B$9:$B$10</c:f>
              <c:strCache>
                <c:ptCount val="2"/>
                <c:pt idx="0">
                  <c:v>Meta para Intercâmbio</c:v>
                </c:pt>
                <c:pt idx="1">
                  <c:v>Guardado</c:v>
                </c:pt>
              </c:strCache>
            </c:strRef>
          </c:cat>
          <c:val>
            <c:numRef>
              <c:f>Dashboard!$C$9:$C$10</c:f>
              <c:numCache>
                <c:formatCode>_-"R$"* #,##0.00_-;\-"R$"* #,##0.00_-;_-"R$"* "-"??_-;_-@_-</c:formatCode>
                <c:ptCount val="2"/>
                <c:pt idx="0">
                  <c:v>24460</c:v>
                </c:pt>
                <c:pt idx="1">
                  <c:v>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20-48A7-ADF4-DE6FF9F24B6D}"/>
            </c:ext>
          </c:extLst>
        </c:ser>
        <c:dLbls/>
        <c:gapWidth val="182"/>
        <c:axId val="118119040"/>
        <c:axId val="118133120"/>
      </c:barChart>
      <c:catAx>
        <c:axId val="1181190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133120"/>
        <c:crosses val="autoZero"/>
        <c:auto val="1"/>
        <c:lblAlgn val="ctr"/>
        <c:lblOffset val="100"/>
      </c:catAx>
      <c:valAx>
        <c:axId val="11813312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11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1</xdr:row>
      <xdr:rowOff>142876</xdr:rowOff>
    </xdr:from>
    <xdr:to>
      <xdr:col>8</xdr:col>
      <xdr:colOff>304800</xdr:colOff>
      <xdr:row>1</xdr:row>
      <xdr:rowOff>409038</xdr:rowOff>
    </xdr:to>
    <xdr:pic>
      <xdr:nvPicPr>
        <xdr:cNvPr id="4" name="Avião" descr="&quot;&quot;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62675" y="352426"/>
          <a:ext cx="942975" cy="266162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47625</xdr:rowOff>
    </xdr:from>
    <xdr:to>
      <xdr:col>2</xdr:col>
      <xdr:colOff>714375</xdr:colOff>
      <xdr:row>3</xdr:row>
      <xdr:rowOff>219075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E4D4DB9-6711-468B-B219-1FB0EB4A8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2425" y="47625"/>
          <a:ext cx="2867025" cy="1409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85725</xdr:rowOff>
    </xdr:from>
    <xdr:to>
      <xdr:col>3</xdr:col>
      <xdr:colOff>581025</xdr:colOff>
      <xdr:row>5</xdr:row>
      <xdr:rowOff>118414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4A03C8D-2400-4CDD-96BD-16224F716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1950" y="85725"/>
          <a:ext cx="2371725" cy="1166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76200</xdr:rowOff>
    </xdr:from>
    <xdr:to>
      <xdr:col>2</xdr:col>
      <xdr:colOff>981075</xdr:colOff>
      <xdr:row>5</xdr:row>
      <xdr:rowOff>51739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3E29CCA5-2F1F-4874-91FA-BC97AFFBB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8625" y="76200"/>
          <a:ext cx="2371725" cy="1166164"/>
        </a:xfrm>
        <a:prstGeom prst="rect">
          <a:avLst/>
        </a:prstGeom>
      </xdr:spPr>
    </xdr:pic>
    <xdr:clientData/>
  </xdr:twoCellAnchor>
  <xdr:twoCellAnchor>
    <xdr:from>
      <xdr:col>4</xdr:col>
      <xdr:colOff>514349</xdr:colOff>
      <xdr:row>5</xdr:row>
      <xdr:rowOff>28575</xdr:rowOff>
    </xdr:from>
    <xdr:to>
      <xdr:col>14</xdr:col>
      <xdr:colOff>133350</xdr:colOff>
      <xdr:row>18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5081892-5096-4598-9529-ED2B520B39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Combustível" displayName="Combustível" ref="B12:C17" totalsRowCount="1">
  <tableColumns count="2">
    <tableColumn id="1" name="Transporte Local" totalsRowLabel="Total" dataDxfId="39" totalsRowDxfId="9"/>
    <tableColumn id="2" name="Valor" totalsRowFunction="custom" dataDxfId="38" totalsRowDxfId="8">
      <totalsRowFormula>SUM(C13,C15)*(C16)*C14</totalsRowFormula>
    </tableColumn>
  </tableColumns>
  <tableStyleInfo name="Planejador de Viagens" showFirstColumn="0" showLastColumn="0" showRowStripes="1" showColumnStripes="0"/>
</table>
</file>

<file path=xl/tables/table2.xml><?xml version="1.0" encoding="utf-8"?>
<table xmlns="http://schemas.openxmlformats.org/spreadsheetml/2006/main" id="2" name="Passagens" displayName="Passagens" ref="B19:C22" totalsRowCount="1">
  <tableColumns count="2">
    <tableColumn id="1" name="Tarifa aérea" totalsRowLabel="Total" dataDxfId="37" totalsRowDxfId="11"/>
    <tableColumn id="2" name="Valor" totalsRowFunction="custom" dataDxfId="36" totalsRowDxfId="10">
      <totalsRowFormula>(C20*Total_de_Viajantes)+C21</totalsRowFormula>
    </tableColumn>
  </tableColumns>
  <tableStyleInfo name="Planejador de Viagens" showFirstColumn="0" showLastColumn="0" showRowStripes="1" showColumnStripes="0"/>
</table>
</file>

<file path=xl/tables/table3.xml><?xml version="1.0" encoding="utf-8"?>
<table xmlns="http://schemas.openxmlformats.org/spreadsheetml/2006/main" id="3" name="Refeições" displayName="Refeições" ref="B24:C27" totalsRowCount="1">
  <tableColumns count="2">
    <tableColumn id="1" name="Alimentação (Mercado)" totalsRowLabel="Total" dataDxfId="35" totalsRowDxfId="7"/>
    <tableColumn id="2" name="Valor" totalsRowFunction="custom" dataDxfId="34" totalsRowDxfId="6">
      <totalsRowFormula>(C25*C26)*Total_de_Viajantes</totalsRowFormula>
    </tableColumn>
  </tableColumns>
  <tableStyleInfo name="Planejador de Viagens" showFirstColumn="0" showLastColumn="0" showRowStripes="1" showColumnStripes="0"/>
</table>
</file>

<file path=xl/tables/table4.xml><?xml version="1.0" encoding="utf-8"?>
<table xmlns="http://schemas.openxmlformats.org/spreadsheetml/2006/main" id="4" name="Hospedagem" displayName="Hospedagem" ref="B29:C35" totalsRowCount="1">
  <tableColumns count="2">
    <tableColumn id="1" name="Escola e Hospedagem" totalsRowLabel="Total" dataDxfId="33" totalsRowDxfId="5"/>
    <tableColumn id="2" name="Valor" totalsRowFunction="custom" dataDxfId="32" totalsRowDxfId="4">
      <totalsRowFormula>((C30+C32+C33+C34)*C31)</totalsRowFormula>
    </tableColumn>
  </tableColumns>
  <tableStyleInfo name="Planejador de Viagens" showFirstColumn="0" showLastColumn="0" showRowStripes="1" showColumnStripes="0"/>
</table>
</file>

<file path=xl/tables/table5.xml><?xml version="1.0" encoding="utf-8"?>
<table xmlns="http://schemas.openxmlformats.org/spreadsheetml/2006/main" id="5" name="Diversos" displayName="Diversos" ref="B37:E44" totalsRowCount="1">
  <tableColumns count="4">
    <tableColumn id="1" name="Entretenimento/Diversos" totalsRowLabel="Total adicionado à viagem" dataDxfId="31" totalsRowDxfId="3"/>
    <tableColumn id="2" name="Custo total" totalsRowFunction="custom" dataDxfId="30" totalsRowDxfId="2">
      <totalsRowFormula>SUBTOTAL(109,[Custo])</totalsRowFormula>
    </tableColumn>
    <tableColumn id="3" name="Adicionar ao Total?" dataDxfId="29" totalsRowDxfId="1"/>
    <tableColumn id="4" name="Custo" dataDxfId="28" totalsRowDxfId="0">
      <calculatedColumnFormula>IF(Diversos[[#This Row],[Adicionar ao Total?]]="sim",Diversos[[#This Row],[Custo total]],0)</calculatedColumnFormula>
    </tableColumn>
  </tableColumns>
  <tableStyleInfo name="Planejador de Viagens" showFirstColumn="0" showLastColumn="1" showRowStripes="0" showColumnStripes="0"/>
</table>
</file>

<file path=xl/tables/table6.xml><?xml version="1.0" encoding="utf-8"?>
<table xmlns="http://schemas.openxmlformats.org/spreadsheetml/2006/main" id="6" name="Tabela6" displayName="Tabela6" ref="B8:N10" totalsRowShown="0" headerRowDxfId="27" dataDxfId="26" tableBorderDxfId="25" dataCellStyle="Moeda">
  <tableColumns count="13">
    <tableColumn id="1" name="Responsável" dataDxfId="24"/>
    <tableColumn id="2" name="Janeiro" dataDxfId="23" dataCellStyle="Moeda"/>
    <tableColumn id="3" name="Fevereiro" dataDxfId="22" dataCellStyle="Moeda"/>
    <tableColumn id="4" name="Março" dataDxfId="21" dataCellStyle="Moeda"/>
    <tableColumn id="5" name="Abril" dataDxfId="20" dataCellStyle="Moeda"/>
    <tableColumn id="6" name="Maio" dataDxfId="19" dataCellStyle="Moeda"/>
    <tableColumn id="7" name="Junho" dataDxfId="18" dataCellStyle="Moeda"/>
    <tableColumn id="8" name="Julho" dataDxfId="17" dataCellStyle="Moeda"/>
    <tableColumn id="9" name="Agosto" dataDxfId="16" dataCellStyle="Moeda"/>
    <tableColumn id="10" name="Setembro" dataDxfId="15" dataCellStyle="Moeda"/>
    <tableColumn id="11" name="Outubro" dataDxfId="14" dataCellStyle="Moeda"/>
    <tableColumn id="12" name="Novembro" dataDxfId="13" dataCellStyle="Moeda"/>
    <tableColumn id="13" name="Dezembro" dataDxfId="12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Base">
  <a:themeElements>
    <a:clrScheme name="Planejador de Viagens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L45"/>
  <sheetViews>
    <sheetView showGridLines="0" tabSelected="1" workbookViewId="0">
      <selection activeCell="C1" sqref="C1"/>
    </sheetView>
  </sheetViews>
  <sheetFormatPr defaultRowHeight="22.5" customHeight="1"/>
  <cols>
    <col min="1" max="1" width="1.875" customWidth="1"/>
    <col min="2" max="2" width="31" style="7" customWidth="1"/>
    <col min="3" max="3" width="15.5" style="12" customWidth="1"/>
    <col min="4" max="4" width="26.625" customWidth="1"/>
    <col min="5" max="5" width="27.25" hidden="1" customWidth="1"/>
    <col min="6" max="6" width="6.875" customWidth="1"/>
    <col min="7" max="7" width="2.5" customWidth="1"/>
    <col min="8" max="8" width="4.875" customWidth="1"/>
    <col min="9" max="9" width="51.875" customWidth="1"/>
    <col min="10" max="10" width="2.5" customWidth="1"/>
  </cols>
  <sheetData>
    <row r="1" spans="1:12" ht="16.5" customHeight="1">
      <c r="C1" s="2"/>
    </row>
    <row r="2" spans="1:12" ht="44.25" customHeight="1">
      <c r="C2" s="2"/>
      <c r="G2" s="28"/>
      <c r="H2" s="28"/>
      <c r="I2" s="27" t="s">
        <v>40</v>
      </c>
      <c r="J2" s="28"/>
      <c r="L2" s="1"/>
    </row>
    <row r="3" spans="1:12" ht="36.75" customHeight="1">
      <c r="C3" s="2"/>
      <c r="G3" s="29"/>
      <c r="H3" s="29"/>
      <c r="I3" s="29"/>
      <c r="J3" s="29"/>
    </row>
    <row r="4" spans="1:12" ht="38.25" customHeight="1">
      <c r="B4" s="4" t="s">
        <v>0</v>
      </c>
      <c r="C4" s="2"/>
      <c r="D4" s="65" t="s">
        <v>42</v>
      </c>
      <c r="G4" s="29"/>
      <c r="H4" s="36" t="s">
        <v>1</v>
      </c>
      <c r="I4" s="29"/>
      <c r="J4" s="29"/>
    </row>
    <row r="5" spans="1:12" ht="22.5" customHeight="1">
      <c r="A5" s="44"/>
      <c r="B5" s="90">
        <v>1</v>
      </c>
      <c r="C5" s="2"/>
      <c r="D5" s="89">
        <v>4</v>
      </c>
      <c r="F5" s="41"/>
      <c r="G5" s="29"/>
      <c r="H5" s="37" t="s">
        <v>2</v>
      </c>
      <c r="I5" s="92" t="s">
        <v>75</v>
      </c>
      <c r="J5" s="29"/>
    </row>
    <row r="6" spans="1:12" ht="25.5" customHeight="1">
      <c r="B6" s="43"/>
      <c r="C6" s="2"/>
      <c r="D6" s="40"/>
      <c r="G6" s="29"/>
      <c r="H6" s="30"/>
      <c r="I6" s="93"/>
      <c r="J6" s="29"/>
    </row>
    <row r="7" spans="1:12" ht="22.5" customHeight="1">
      <c r="B7" s="4" t="s">
        <v>41</v>
      </c>
      <c r="C7" s="2"/>
      <c r="D7" s="39" t="s">
        <v>3</v>
      </c>
      <c r="G7" s="29"/>
      <c r="H7" s="38" t="s">
        <v>4</v>
      </c>
      <c r="I7" s="92" t="s">
        <v>55</v>
      </c>
      <c r="J7" s="29"/>
    </row>
    <row r="8" spans="1:12" ht="22.5" customHeight="1">
      <c r="B8" s="91">
        <f>IF(Adicionar_Combustível="sim",Total_com_Combustível,0)+IF(Adicionar_Passagens="sim",Total_com_Passagens,0)+IF(Adicionar_Refeições="sim",Total_com_Refeições,0)+IF(Adicionar_Hospedagem="sim",Total_com_Hospedagem,0)+Total_com_Entretenimento</f>
        <v>24460</v>
      </c>
      <c r="C8" s="2"/>
      <c r="D8" s="42">
        <f>Custo_Total_da_Viagem/Total_de_Viajantes</f>
        <v>24460</v>
      </c>
      <c r="E8" s="1"/>
      <c r="F8" s="41"/>
      <c r="G8" s="29"/>
      <c r="H8" s="32"/>
      <c r="I8" s="93"/>
      <c r="J8" s="29"/>
    </row>
    <row r="9" spans="1:12" ht="22.5" customHeight="1">
      <c r="C9" s="2"/>
      <c r="D9" s="40"/>
      <c r="G9" s="29"/>
      <c r="H9" s="29"/>
      <c r="I9" s="93"/>
      <c r="J9" s="29"/>
    </row>
    <row r="10" spans="1:12" ht="22.5" customHeight="1">
      <c r="C10" s="2"/>
      <c r="D10" s="66"/>
      <c r="G10" s="29"/>
      <c r="H10" s="29"/>
      <c r="I10" s="33"/>
      <c r="J10" s="29"/>
    </row>
    <row r="11" spans="1:12" ht="22.5" customHeight="1">
      <c r="C11" s="2"/>
      <c r="G11" s="29"/>
      <c r="H11" s="38" t="s">
        <v>5</v>
      </c>
      <c r="I11" s="94" t="s">
        <v>43</v>
      </c>
      <c r="J11" s="29"/>
    </row>
    <row r="12" spans="1:12" ht="22.5" customHeight="1">
      <c r="B12" s="56" t="s">
        <v>62</v>
      </c>
      <c r="C12" s="57" t="s">
        <v>6</v>
      </c>
      <c r="D12" s="58" t="s">
        <v>7</v>
      </c>
      <c r="G12" s="29"/>
      <c r="H12" s="38"/>
      <c r="I12" s="94"/>
      <c r="J12" s="29"/>
    </row>
    <row r="13" spans="1:12" ht="22.5" customHeight="1">
      <c r="B13" s="43" t="s">
        <v>58</v>
      </c>
      <c r="C13" s="88"/>
      <c r="D13" s="78" t="s">
        <v>8</v>
      </c>
      <c r="G13" s="29"/>
      <c r="H13" s="29"/>
      <c r="I13" s="94"/>
      <c r="J13" s="29"/>
    </row>
    <row r="14" spans="1:12" ht="22.5" customHeight="1">
      <c r="B14" s="7" t="s">
        <v>60</v>
      </c>
      <c r="C14" s="85"/>
      <c r="D14" s="80" t="s">
        <v>8</v>
      </c>
      <c r="G14" s="29"/>
      <c r="H14" s="38"/>
      <c r="I14" s="34"/>
      <c r="J14" s="29"/>
    </row>
    <row r="15" spans="1:12" ht="22.5" customHeight="1">
      <c r="B15" s="7" t="s">
        <v>59</v>
      </c>
      <c r="C15" s="86"/>
      <c r="D15" s="80" t="s">
        <v>8</v>
      </c>
      <c r="G15" s="29"/>
      <c r="H15" s="38" t="s">
        <v>56</v>
      </c>
      <c r="I15" s="94" t="s">
        <v>72</v>
      </c>
      <c r="J15" s="29"/>
    </row>
    <row r="16" spans="1:12" ht="27.75" customHeight="1">
      <c r="B16" s="7" t="s">
        <v>57</v>
      </c>
      <c r="C16" s="85"/>
      <c r="D16" s="80" t="s">
        <v>8</v>
      </c>
      <c r="G16" s="29"/>
      <c r="H16" s="31"/>
      <c r="I16" s="94"/>
      <c r="J16" s="29"/>
    </row>
    <row r="17" spans="2:10" ht="22.5" customHeight="1">
      <c r="B17" s="43" t="s">
        <v>9</v>
      </c>
      <c r="C17" s="45">
        <f>SUM(C13,C15)*(C16)*C14</f>
        <v>0</v>
      </c>
      <c r="D17" s="46"/>
      <c r="G17" s="29"/>
      <c r="H17" s="29"/>
      <c r="I17" s="34"/>
      <c r="J17" s="29"/>
    </row>
    <row r="18" spans="2:10" ht="22.5" customHeight="1">
      <c r="B18" s="43"/>
      <c r="C18" s="48"/>
      <c r="D18" s="47"/>
      <c r="G18" s="29"/>
      <c r="H18" s="38" t="s">
        <v>73</v>
      </c>
      <c r="I18" s="94" t="s">
        <v>74</v>
      </c>
      <c r="J18" s="29"/>
    </row>
    <row r="19" spans="2:10" ht="22.5" customHeight="1">
      <c r="B19" s="56" t="s">
        <v>10</v>
      </c>
      <c r="C19" s="59" t="s">
        <v>6</v>
      </c>
      <c r="D19" s="58" t="s">
        <v>7</v>
      </c>
      <c r="G19" s="29"/>
      <c r="H19" s="31"/>
      <c r="I19" s="94"/>
      <c r="J19" s="29"/>
    </row>
    <row r="20" spans="2:10" ht="22.5" customHeight="1">
      <c r="B20" s="43" t="s">
        <v>11</v>
      </c>
      <c r="C20" s="84">
        <v>4000</v>
      </c>
      <c r="D20" s="78" t="s">
        <v>8</v>
      </c>
      <c r="G20" s="29"/>
      <c r="H20" s="29"/>
      <c r="I20" s="94"/>
      <c r="J20" s="29"/>
    </row>
    <row r="21" spans="2:10" ht="22.5" customHeight="1">
      <c r="B21" s="7" t="s">
        <v>61</v>
      </c>
      <c r="C21" s="86">
        <v>240</v>
      </c>
      <c r="D21" s="79" t="s">
        <v>8</v>
      </c>
      <c r="G21" s="29"/>
      <c r="H21" s="35"/>
      <c r="I21" s="29"/>
      <c r="J21" s="29"/>
    </row>
    <row r="22" spans="2:10" ht="22.5" customHeight="1">
      <c r="B22" s="43" t="s">
        <v>9</v>
      </c>
      <c r="C22" s="49">
        <f>(C20*Total_de_Viajantes)+C21</f>
        <v>4240</v>
      </c>
      <c r="D22" s="46"/>
      <c r="G22" s="29"/>
      <c r="H22" s="35"/>
      <c r="I22" s="35"/>
      <c r="J22" s="29"/>
    </row>
    <row r="23" spans="2:10" ht="22.5" customHeight="1">
      <c r="B23" s="43"/>
      <c r="C23" s="13"/>
      <c r="D23" s="47"/>
      <c r="G23" s="29"/>
      <c r="H23" s="29"/>
      <c r="I23" s="35"/>
      <c r="J23" s="29"/>
    </row>
    <row r="24" spans="2:10" ht="22.5" customHeight="1">
      <c r="B24" s="60" t="s">
        <v>63</v>
      </c>
      <c r="C24" s="61" t="s">
        <v>6</v>
      </c>
      <c r="D24" s="58" t="s">
        <v>7</v>
      </c>
      <c r="G24" s="29"/>
      <c r="H24" s="29"/>
      <c r="I24" s="35"/>
      <c r="J24" s="29"/>
    </row>
    <row r="25" spans="2:10" ht="22.5" customHeight="1">
      <c r="B25" s="11" t="s">
        <v>64</v>
      </c>
      <c r="C25" s="87">
        <v>120</v>
      </c>
      <c r="D25" s="78" t="s">
        <v>8</v>
      </c>
      <c r="G25" s="29"/>
      <c r="H25" s="29"/>
      <c r="I25" s="29"/>
      <c r="J25" s="29"/>
    </row>
    <row r="26" spans="2:10" ht="22.5" customHeight="1">
      <c r="B26" s="7" t="s">
        <v>52</v>
      </c>
      <c r="C26" s="85">
        <v>16</v>
      </c>
      <c r="D26" s="80" t="s">
        <v>8</v>
      </c>
      <c r="G26" s="29"/>
      <c r="H26" s="29"/>
      <c r="I26" s="29"/>
      <c r="J26" s="29"/>
    </row>
    <row r="27" spans="2:10" ht="22.5" customHeight="1">
      <c r="B27" s="50" t="s">
        <v>9</v>
      </c>
      <c r="C27" s="45">
        <f>(C25*C26)*Total_de_Viajantes</f>
        <v>1920</v>
      </c>
      <c r="D27" s="46"/>
      <c r="G27" s="29"/>
      <c r="H27" s="29"/>
      <c r="I27" s="29"/>
      <c r="J27" s="29"/>
    </row>
    <row r="28" spans="2:10" ht="22.5" customHeight="1">
      <c r="C28" s="48"/>
      <c r="D28" s="47"/>
      <c r="G28" s="29"/>
      <c r="H28" s="29"/>
      <c r="I28" s="29"/>
      <c r="J28" s="29"/>
    </row>
    <row r="29" spans="2:10" ht="22.5" customHeight="1">
      <c r="B29" s="60" t="s">
        <v>70</v>
      </c>
      <c r="C29" s="59" t="s">
        <v>6</v>
      </c>
      <c r="D29" s="58" t="s">
        <v>7</v>
      </c>
      <c r="G29" s="29"/>
      <c r="H29" s="29"/>
      <c r="I29" s="29"/>
      <c r="J29" s="29"/>
    </row>
    <row r="30" spans="2:10" ht="22.5" customHeight="1">
      <c r="B30" s="11" t="s">
        <v>51</v>
      </c>
      <c r="C30" s="84">
        <v>500</v>
      </c>
      <c r="D30" s="78" t="s">
        <v>8</v>
      </c>
      <c r="G30" s="29"/>
      <c r="H30" s="29"/>
      <c r="I30" s="29"/>
      <c r="J30" s="29"/>
    </row>
    <row r="31" spans="2:10" ht="22.5" customHeight="1">
      <c r="B31" s="7" t="s">
        <v>52</v>
      </c>
      <c r="C31" s="85">
        <v>16</v>
      </c>
      <c r="D31" s="80" t="s">
        <v>8</v>
      </c>
      <c r="G31" s="29"/>
      <c r="H31" s="29"/>
      <c r="I31" s="29"/>
      <c r="J31" s="29"/>
    </row>
    <row r="32" spans="2:10" ht="22.5" customHeight="1">
      <c r="B32" s="7" t="s">
        <v>53</v>
      </c>
      <c r="C32" s="86"/>
      <c r="D32" s="80" t="s">
        <v>8</v>
      </c>
      <c r="G32" s="29"/>
      <c r="H32" s="29"/>
      <c r="I32" s="29"/>
      <c r="J32" s="29"/>
    </row>
    <row r="33" spans="2:10" ht="22.5" customHeight="1">
      <c r="B33" s="7" t="s">
        <v>71</v>
      </c>
      <c r="C33" s="86">
        <v>500</v>
      </c>
      <c r="D33" s="80" t="s">
        <v>8</v>
      </c>
      <c r="G33" s="29"/>
      <c r="H33" s="29"/>
      <c r="I33" s="29"/>
      <c r="J33" s="29"/>
    </row>
    <row r="34" spans="2:10" ht="22.5" customHeight="1">
      <c r="B34" s="51" t="s">
        <v>54</v>
      </c>
      <c r="C34" s="86"/>
      <c r="D34" s="80" t="s">
        <v>8</v>
      </c>
      <c r="G34" s="29"/>
      <c r="H34" s="29"/>
      <c r="I34" s="29"/>
      <c r="J34" s="29"/>
    </row>
    <row r="35" spans="2:10" ht="22.5" customHeight="1">
      <c r="B35" s="7" t="s">
        <v>9</v>
      </c>
      <c r="C35" s="49">
        <f>((C30+C32+C33+C34)*C31)</f>
        <v>16000</v>
      </c>
      <c r="D35" s="46"/>
      <c r="G35" s="29"/>
      <c r="H35" s="29"/>
      <c r="I35" s="29"/>
      <c r="J35" s="29"/>
    </row>
    <row r="36" spans="2:10" ht="22.5" customHeight="1">
      <c r="B36" s="43"/>
      <c r="C36" s="13"/>
      <c r="D36" s="47"/>
      <c r="G36" s="29"/>
      <c r="H36" s="29"/>
      <c r="I36" s="29"/>
      <c r="J36" s="29"/>
    </row>
    <row r="37" spans="2:10" ht="22.5" customHeight="1" thickBot="1">
      <c r="B37" s="56" t="s">
        <v>12</v>
      </c>
      <c r="C37" s="59" t="s">
        <v>13</v>
      </c>
      <c r="D37" s="62" t="s">
        <v>14</v>
      </c>
      <c r="E37" s="14" t="s">
        <v>15</v>
      </c>
      <c r="G37" s="29"/>
      <c r="H37" s="29"/>
      <c r="I37" s="29"/>
      <c r="J37" s="29"/>
    </row>
    <row r="38" spans="2:10" ht="22.5" customHeight="1">
      <c r="B38" s="53" t="s">
        <v>47</v>
      </c>
      <c r="C38" s="81"/>
      <c r="D38" s="63" t="s">
        <v>8</v>
      </c>
      <c r="E38" s="10">
        <f>IF(Diversos[[#This Row],[Adicionar ao Total?]]="sim",Diversos[[#This Row],[Custo total]],0)</f>
        <v>0</v>
      </c>
      <c r="F38" s="6"/>
      <c r="G38" s="29"/>
      <c r="H38" s="29"/>
      <c r="I38" s="29"/>
      <c r="J38" s="29"/>
    </row>
    <row r="39" spans="2:10" ht="22.5" customHeight="1">
      <c r="B39" s="9" t="s">
        <v>48</v>
      </c>
      <c r="C39" s="82"/>
      <c r="D39" s="64" t="s">
        <v>8</v>
      </c>
      <c r="E39" s="8">
        <f>IF(Diversos[[#This Row],[Adicionar ao Total?]]="sim",Diversos[[#This Row],[Custo total]],0)</f>
        <v>0</v>
      </c>
      <c r="F39" s="6"/>
      <c r="G39" s="29"/>
      <c r="H39" s="29"/>
      <c r="I39" s="29"/>
      <c r="J39" s="29"/>
    </row>
    <row r="40" spans="2:10" ht="22.5" customHeight="1">
      <c r="B40" s="9" t="s">
        <v>49</v>
      </c>
      <c r="C40" s="82"/>
      <c r="D40" s="64" t="s">
        <v>8</v>
      </c>
      <c r="E40" s="8">
        <f>IF(Diversos[[#This Row],[Adicionar ao Total?]]="sim",Diversos[[#This Row],[Custo total]],0)</f>
        <v>0</v>
      </c>
      <c r="F40" s="6"/>
      <c r="G40" s="29"/>
      <c r="H40" s="29"/>
      <c r="I40" s="29"/>
      <c r="J40" s="29"/>
    </row>
    <row r="41" spans="2:10" ht="22.5" customHeight="1">
      <c r="B41" s="9" t="s">
        <v>50</v>
      </c>
      <c r="C41" s="82">
        <v>1000</v>
      </c>
      <c r="D41" s="64" t="s">
        <v>8</v>
      </c>
      <c r="E41" s="8">
        <f>IF(Diversos[[#This Row],[Adicionar ao Total?]]="sim",Diversos[[#This Row],[Custo total]],0)</f>
        <v>1000</v>
      </c>
      <c r="F41" s="6"/>
      <c r="G41" s="29"/>
      <c r="H41" s="29"/>
      <c r="I41" s="29"/>
      <c r="J41" s="29"/>
    </row>
    <row r="42" spans="2:10" ht="22.5" customHeight="1">
      <c r="B42" s="9" t="s">
        <v>69</v>
      </c>
      <c r="C42" s="82">
        <v>300</v>
      </c>
      <c r="D42" s="64" t="s">
        <v>8</v>
      </c>
      <c r="E42" s="8">
        <f>IF(Diversos[[#This Row],[Adicionar ao Total?]]="sim",Diversos[[#This Row],[Custo total]],0)</f>
        <v>300</v>
      </c>
      <c r="F42" s="6"/>
      <c r="G42" s="29"/>
      <c r="H42" s="29"/>
      <c r="I42" s="29"/>
      <c r="J42" s="29"/>
    </row>
    <row r="43" spans="2:10" ht="22.5" customHeight="1">
      <c r="B43" s="9" t="s">
        <v>68</v>
      </c>
      <c r="C43" s="83">
        <v>1000</v>
      </c>
      <c r="D43" s="64" t="s">
        <v>8</v>
      </c>
      <c r="E43" s="8">
        <f>IF(Diversos[[#This Row],[Adicionar ao Total?]]="sim",Diversos[[#This Row],[Custo total]],0)</f>
        <v>1000</v>
      </c>
      <c r="F43" s="6"/>
      <c r="G43" s="29"/>
      <c r="H43" s="29"/>
      <c r="I43" s="29"/>
      <c r="J43" s="29"/>
    </row>
    <row r="44" spans="2:10" ht="22.5" customHeight="1">
      <c r="B44" s="53" t="s">
        <v>16</v>
      </c>
      <c r="C44" s="55">
        <f>SUBTOTAL(109,[Custo])</f>
        <v>2300</v>
      </c>
      <c r="D44" s="52"/>
      <c r="E44" s="15"/>
      <c r="F44" s="5"/>
      <c r="G44" s="29"/>
      <c r="H44" s="29"/>
      <c r="I44" s="29"/>
      <c r="J44" s="29"/>
    </row>
    <row r="45" spans="2:10" ht="22.5" customHeight="1">
      <c r="B45" s="43"/>
      <c r="D45" s="54"/>
      <c r="E45" s="5"/>
    </row>
  </sheetData>
  <mergeCells count="5">
    <mergeCell ref="I5:I6"/>
    <mergeCell ref="I7:I9"/>
    <mergeCell ref="I11:I13"/>
    <mergeCell ref="I15:I16"/>
    <mergeCell ref="I18:I20"/>
  </mergeCells>
  <pageMargins left="0.25" right="0.25" top="0.75" bottom="0.75" header="0.3" footer="0.3"/>
  <pageSetup paperSize="9" scale="67" fitToHeight="0" orientation="portrait" r:id="rId1"/>
  <ignoredErrors>
    <ignoredError sqref="H5:H8" numberStoredAsText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4:EB37"/>
  <sheetViews>
    <sheetView showGridLines="0" workbookViewId="0">
      <selection activeCell="C10" sqref="C10"/>
    </sheetView>
  </sheetViews>
  <sheetFormatPr defaultRowHeight="16.5"/>
  <cols>
    <col min="1" max="1" width="1.5" customWidth="1"/>
    <col min="2" max="2" width="14.25" bestFit="1" customWidth="1"/>
    <col min="3" max="3" width="14" bestFit="1" customWidth="1"/>
    <col min="4" max="14" width="11.875" bestFit="1" customWidth="1"/>
    <col min="15" max="15" width="14" bestFit="1" customWidth="1"/>
    <col min="16" max="16" width="8.875" customWidth="1"/>
    <col min="131" max="131" width="14" bestFit="1" customWidth="1"/>
  </cols>
  <sheetData>
    <row r="4" spans="2:132" ht="23.25">
      <c r="E4" s="72" t="s">
        <v>65</v>
      </c>
    </row>
    <row r="5" spans="2:132">
      <c r="DZ5" s="23" t="s">
        <v>17</v>
      </c>
      <c r="EA5" s="22">
        <f>AY21</f>
        <v>0</v>
      </c>
      <c r="EB5" s="23"/>
    </row>
    <row r="6" spans="2:132">
      <c r="DZ6" s="24" t="s">
        <v>34</v>
      </c>
      <c r="EA6" s="25" t="e">
        <f>SUM(#REF!)</f>
        <v>#REF!</v>
      </c>
      <c r="EB6" s="23"/>
    </row>
    <row r="8" spans="2:132">
      <c r="B8" s="67" t="s">
        <v>45</v>
      </c>
      <c r="C8" s="68" t="s">
        <v>19</v>
      </c>
      <c r="D8" s="68" t="s">
        <v>20</v>
      </c>
      <c r="E8" s="68" t="s">
        <v>21</v>
      </c>
      <c r="F8" s="68" t="s">
        <v>22</v>
      </c>
      <c r="G8" s="68" t="s">
        <v>23</v>
      </c>
      <c r="H8" s="68" t="s">
        <v>24</v>
      </c>
      <c r="I8" s="68" t="s">
        <v>25</v>
      </c>
      <c r="J8" s="68" t="s">
        <v>26</v>
      </c>
      <c r="K8" s="68" t="s">
        <v>27</v>
      </c>
      <c r="L8" s="68" t="s">
        <v>28</v>
      </c>
      <c r="M8" s="68" t="s">
        <v>29</v>
      </c>
      <c r="N8" s="69" t="s">
        <v>30</v>
      </c>
    </row>
    <row r="9" spans="2:132">
      <c r="B9" s="70" t="s">
        <v>46</v>
      </c>
      <c r="C9" s="71">
        <v>1000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2:132">
      <c r="B10" t="s">
        <v>9</v>
      </c>
      <c r="C10" s="18">
        <f t="shared" ref="C10:N10" si="0">SUM(C9:C9)</f>
        <v>1000</v>
      </c>
      <c r="D10" s="19">
        <f t="shared" si="0"/>
        <v>0</v>
      </c>
      <c r="E10" s="19">
        <f t="shared" si="0"/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</row>
    <row r="17" spans="51:132">
      <c r="DZ17" s="23" t="s">
        <v>17</v>
      </c>
      <c r="EA17" s="22">
        <f>AY33</f>
        <v>9090.7428571428572</v>
      </c>
      <c r="EB17" s="23"/>
    </row>
    <row r="18" spans="51:132">
      <c r="DZ18" s="24" t="s">
        <v>34</v>
      </c>
      <c r="EA18" s="25">
        <f>SUM(C9:N9)</f>
        <v>1000</v>
      </c>
      <c r="EB18" s="23"/>
    </row>
    <row r="19" spans="51:132">
      <c r="DZ19" s="24" t="s">
        <v>35</v>
      </c>
      <c r="EA19" s="25" t="e">
        <f>SUM(#REF!)</f>
        <v>#REF!</v>
      </c>
      <c r="EB19" s="23"/>
    </row>
    <row r="20" spans="51:132">
      <c r="DZ20" s="24" t="s">
        <v>36</v>
      </c>
      <c r="EA20" s="25" t="e">
        <f>SUM(#REF!)</f>
        <v>#REF!</v>
      </c>
      <c r="EB20" s="23"/>
    </row>
    <row r="21" spans="51:132">
      <c r="DZ21" s="24" t="s">
        <v>37</v>
      </c>
      <c r="EA21" s="25" t="e">
        <f>SUM(#REF!)</f>
        <v>#REF!</v>
      </c>
      <c r="EB21" s="23"/>
    </row>
    <row r="22" spans="51:132">
      <c r="DZ22" s="24" t="s">
        <v>38</v>
      </c>
      <c r="EA22" s="25" t="e">
        <f>SUM(#REF!)</f>
        <v>#REF!</v>
      </c>
      <c r="EB22" s="23"/>
    </row>
    <row r="23" spans="51:132">
      <c r="DZ23" s="24" t="s">
        <v>39</v>
      </c>
      <c r="EA23" s="25" t="e">
        <f>SUM(#REF!)</f>
        <v>#REF!</v>
      </c>
      <c r="EB23" s="23"/>
    </row>
    <row r="24" spans="51:132">
      <c r="DZ24" s="23"/>
      <c r="EA24" s="26"/>
      <c r="EB24" s="23"/>
    </row>
    <row r="25" spans="51:132">
      <c r="DZ25" s="23"/>
      <c r="EA25" s="23"/>
      <c r="EB25" s="23"/>
    </row>
    <row r="32" spans="51:132">
      <c r="AY32" s="3" t="s">
        <v>32</v>
      </c>
      <c r="AZ32" t="s">
        <v>18</v>
      </c>
      <c r="BA32" s="3" t="s">
        <v>31</v>
      </c>
      <c r="BB32" t="s">
        <v>33</v>
      </c>
    </row>
    <row r="33" spans="48:54">
      <c r="AV33" s="3" t="s">
        <v>32</v>
      </c>
      <c r="AW33" s="20">
        <f>Custo_Total_da_Viagem</f>
        <v>24460</v>
      </c>
      <c r="AY33">
        <v>9090.7428571428572</v>
      </c>
      <c r="AZ33">
        <v>81335</v>
      </c>
      <c r="BA33">
        <v>-72244.257142857139</v>
      </c>
      <c r="BB33">
        <v>72244.257142857139</v>
      </c>
    </row>
    <row r="34" spans="48:54">
      <c r="AV34" t="s">
        <v>18</v>
      </c>
      <c r="AW34" s="17">
        <f>SUM(C10:N10)</f>
        <v>1000</v>
      </c>
      <c r="AY34" s="17"/>
    </row>
    <row r="35" spans="48:54">
      <c r="AV35" s="3" t="s">
        <v>31</v>
      </c>
      <c r="AW35" s="21">
        <f>AW33-AW34</f>
        <v>23460</v>
      </c>
      <c r="AY35" s="21"/>
    </row>
    <row r="36" spans="48:54">
      <c r="AV36" t="s">
        <v>33</v>
      </c>
      <c r="AW36" s="16">
        <f>(AW35)*-1</f>
        <v>-23460</v>
      </c>
      <c r="AY36" s="16"/>
    </row>
    <row r="37" spans="48:54">
      <c r="AW37" s="1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3:E12"/>
  <sheetViews>
    <sheetView showGridLines="0" workbookViewId="0">
      <selection activeCell="H2" sqref="H2"/>
    </sheetView>
  </sheetViews>
  <sheetFormatPr defaultRowHeight="16.5"/>
  <cols>
    <col min="1" max="1" width="2.375" customWidth="1"/>
    <col min="2" max="2" width="21.5" bestFit="1" customWidth="1"/>
    <col min="3" max="3" width="14.375" bestFit="1" customWidth="1"/>
  </cols>
  <sheetData>
    <row r="3" spans="2:5" ht="27.75">
      <c r="E3" s="77" t="s">
        <v>67</v>
      </c>
    </row>
    <row r="9" spans="2:5">
      <c r="B9" s="73" t="s">
        <v>44</v>
      </c>
      <c r="C9" s="74">
        <f>Custo_Total_da_Viagem</f>
        <v>24460</v>
      </c>
    </row>
    <row r="10" spans="2:5">
      <c r="B10" s="75" t="s">
        <v>66</v>
      </c>
      <c r="C10" s="76">
        <f>SUM(Tabela6[[#This Row],[Janeiro]:[Dezembro]])</f>
        <v>1000</v>
      </c>
    </row>
    <row r="11" spans="2:5">
      <c r="B11" s="95" t="str">
        <f>IF(Guardado!AW35&gt;0,Guardado!AV35,Guardado!AV36)</f>
        <v>Falta para meta</v>
      </c>
      <c r="C11" s="96">
        <f>C9-C10</f>
        <v>23460</v>
      </c>
    </row>
    <row r="12" spans="2:5">
      <c r="B12" s="95"/>
      <c r="C12" s="96"/>
    </row>
  </sheetData>
  <mergeCells count="2">
    <mergeCell ref="B11:B12"/>
    <mergeCell ref="C11:C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12</vt:i4>
      </vt:variant>
    </vt:vector>
  </HeadingPairs>
  <TitlesOfParts>
    <vt:vector size="15" baseType="lpstr">
      <vt:lpstr>Planejando meu intercâmbio</vt:lpstr>
      <vt:lpstr>Guardado</vt:lpstr>
      <vt:lpstr>Dashboard</vt:lpstr>
      <vt:lpstr>Adicionar_Combustível</vt:lpstr>
      <vt:lpstr>Adicionar_Hospedagem</vt:lpstr>
      <vt:lpstr>Adicionar_Passagens</vt:lpstr>
      <vt:lpstr>Adicionar_Refeições</vt:lpstr>
      <vt:lpstr>Comprimento</vt:lpstr>
      <vt:lpstr>Custo_Total_da_Viagem</vt:lpstr>
      <vt:lpstr>Total_com_Combustível</vt:lpstr>
      <vt:lpstr>Total_com_Entretenimento</vt:lpstr>
      <vt:lpstr>Total_com_Hospedagem</vt:lpstr>
      <vt:lpstr>Total_com_Passagens</vt:lpstr>
      <vt:lpstr>Total_com_Refeições</vt:lpstr>
      <vt:lpstr>Total_de_Viajantes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Rande Rodrigues</dc:creator>
  <cp:lastModifiedBy>Fernanda Serraglia</cp:lastModifiedBy>
  <dcterms:created xsi:type="dcterms:W3CDTF">2013-03-20T17:02:19Z</dcterms:created>
  <dcterms:modified xsi:type="dcterms:W3CDTF">2017-11-14T23:02:30Z</dcterms:modified>
</cp:coreProperties>
</file>